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5240" windowHeight="8490"/>
  </bookViews>
  <sheets>
    <sheet name="за 2022г" sheetId="3" r:id="rId1"/>
  </sheets>
  <calcPr calcId="144525"/>
</workbook>
</file>

<file path=xl/calcChain.xml><?xml version="1.0" encoding="utf-8"?>
<calcChain xmlns="http://schemas.openxmlformats.org/spreadsheetml/2006/main">
  <c r="G39" i="3" l="1"/>
  <c r="F39" i="3"/>
  <c r="G40" i="3"/>
  <c r="F40" i="3"/>
  <c r="F13" i="3"/>
  <c r="G23" i="3"/>
  <c r="F23" i="3"/>
  <c r="F22" i="3"/>
  <c r="E20" i="3"/>
  <c r="D20" i="3"/>
  <c r="C20" i="3"/>
  <c r="D24" i="3" l="1"/>
  <c r="E24" i="3"/>
  <c r="C24" i="3"/>
  <c r="F28" i="3"/>
  <c r="G28" i="3"/>
  <c r="C47" i="3"/>
  <c r="C38" i="3"/>
  <c r="C9" i="3"/>
  <c r="E18" i="3"/>
  <c r="D47" i="3"/>
  <c r="E47" i="3"/>
  <c r="G48" i="3"/>
  <c r="F48" i="3"/>
  <c r="G24" i="3" l="1"/>
  <c r="C33" i="3"/>
  <c r="F37" i="3"/>
  <c r="F36" i="3" l="1"/>
  <c r="G37" i="3" l="1"/>
  <c r="E38" i="3" l="1"/>
  <c r="D38" i="3"/>
  <c r="E33" i="3"/>
  <c r="D33" i="3"/>
  <c r="H58" i="3" l="1"/>
  <c r="E58" i="3"/>
  <c r="D58" i="3"/>
  <c r="C58" i="3"/>
  <c r="H60" i="3"/>
  <c r="G60" i="3"/>
  <c r="F60" i="3"/>
  <c r="E60" i="3"/>
  <c r="D60" i="3"/>
  <c r="C60" i="3"/>
  <c r="G59" i="3"/>
  <c r="G58" i="3" s="1"/>
  <c r="F59" i="3"/>
  <c r="F58" i="3" s="1"/>
  <c r="F35" i="3"/>
  <c r="G13" i="3" l="1"/>
  <c r="G35" i="3" l="1"/>
  <c r="G31" i="3" l="1"/>
  <c r="F21" i="3"/>
  <c r="F19" i="3"/>
  <c r="F16" i="3" l="1"/>
  <c r="G16" i="3"/>
  <c r="F17" i="3"/>
  <c r="G17" i="3"/>
  <c r="C18" i="3"/>
  <c r="D18" i="3"/>
  <c r="F18" i="3"/>
  <c r="H18" i="3"/>
  <c r="G19" i="3"/>
  <c r="G18" i="3" s="1"/>
  <c r="H20" i="3"/>
  <c r="G21" i="3"/>
  <c r="G22" i="3"/>
  <c r="H24" i="3"/>
  <c r="F25" i="3"/>
  <c r="G25" i="3"/>
  <c r="F26" i="3"/>
  <c r="G26" i="3"/>
  <c r="F27" i="3"/>
  <c r="G27" i="3"/>
  <c r="F29" i="3"/>
  <c r="G29" i="3"/>
  <c r="F30" i="3"/>
  <c r="G30" i="3"/>
  <c r="F32" i="3"/>
  <c r="G32" i="3"/>
  <c r="F33" i="3"/>
  <c r="H33" i="3"/>
  <c r="F34" i="3"/>
  <c r="G34" i="3"/>
  <c r="G36" i="3"/>
  <c r="F38" i="3"/>
  <c r="G38" i="3"/>
  <c r="H38" i="3"/>
  <c r="I38" i="3"/>
  <c r="C41" i="3"/>
  <c r="D41" i="3"/>
  <c r="E41" i="3"/>
  <c r="F42" i="3"/>
  <c r="G42" i="3"/>
  <c r="F43" i="3"/>
  <c r="G43" i="3"/>
  <c r="F44" i="3"/>
  <c r="G44" i="3"/>
  <c r="F45" i="3"/>
  <c r="G45" i="3"/>
  <c r="F46" i="3"/>
  <c r="G46" i="3"/>
  <c r="H47" i="3"/>
  <c r="F49" i="3"/>
  <c r="G49" i="3"/>
  <c r="C50" i="3"/>
  <c r="D50" i="3"/>
  <c r="E50" i="3"/>
  <c r="H50" i="3"/>
  <c r="F51" i="3"/>
  <c r="G51" i="3"/>
  <c r="F52" i="3"/>
  <c r="G52" i="3"/>
  <c r="F53" i="3"/>
  <c r="G53" i="3"/>
  <c r="F54" i="3"/>
  <c r="G54" i="3"/>
  <c r="C55" i="3"/>
  <c r="D55" i="3"/>
  <c r="E55" i="3"/>
  <c r="H55" i="3"/>
  <c r="I55" i="3"/>
  <c r="F56" i="3"/>
  <c r="G56" i="3"/>
  <c r="C8" i="3" l="1"/>
  <c r="F20" i="3"/>
  <c r="G50" i="3"/>
  <c r="G41" i="3"/>
  <c r="G47" i="3"/>
  <c r="G20" i="3"/>
  <c r="G33" i="3"/>
  <c r="F24" i="3"/>
  <c r="F50" i="3"/>
  <c r="F47" i="3"/>
  <c r="F41" i="3"/>
  <c r="I58" i="3" l="1"/>
  <c r="I8" i="3" s="1"/>
  <c r="D9" i="3" l="1"/>
  <c r="D8" i="3" s="1"/>
  <c r="E9" i="3"/>
  <c r="E8" i="3" s="1"/>
  <c r="H9" i="3"/>
  <c r="F10" i="3"/>
  <c r="G10" i="3"/>
  <c r="F11" i="3"/>
  <c r="G11" i="3"/>
  <c r="F12" i="3"/>
  <c r="G12" i="3"/>
  <c r="F14" i="3"/>
  <c r="G14" i="3"/>
  <c r="F57" i="3"/>
  <c r="F55" i="3" s="1"/>
  <c r="G57" i="3"/>
  <c r="G55" i="3" s="1"/>
  <c r="F9" i="3" l="1"/>
  <c r="G9" i="3"/>
  <c r="H41" i="3" l="1"/>
  <c r="H8" i="3" s="1"/>
  <c r="G8" i="3"/>
  <c r="F8" i="3"/>
</calcChain>
</file>

<file path=xl/sharedStrings.xml><?xml version="1.0" encoding="utf-8"?>
<sst xmlns="http://schemas.openxmlformats.org/spreadsheetml/2006/main" count="117" uniqueCount="115">
  <si>
    <t>Раздел, подраздел</t>
  </si>
  <si>
    <t>Код</t>
  </si>
  <si>
    <t>% исполнения</t>
  </si>
  <si>
    <t>Доля</t>
  </si>
  <si>
    <t>Исполнено, рублей</t>
  </si>
  <si>
    <t>Расходы бюджета - Итого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</si>
  <si>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</si>
  <si>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</si>
  <si>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</si>
  <si>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</si>
  <si>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</si>
  <si>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</si>
  <si>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</si>
  <si>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</si>
  <si>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</si>
  <si>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</si>
  <si>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</si>
  <si>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</si>
  <si>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</si>
  <si>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фонда</t>
  </si>
  <si>
    <t>0113</t>
  </si>
  <si>
    <t>Другие общегосударственные вопросы</t>
  </si>
  <si>
    <t>0300</t>
  </si>
  <si>
    <t>0309</t>
  </si>
  <si>
    <t>0310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</si>
  <si>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</si>
  <si>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Обеспечение пожарной безопасности </t>
  </si>
  <si>
    <t>НАЦИОНАЛЬНАЯ ЭКОНОМИКА</t>
  </si>
  <si>
    <t>0400</t>
  </si>
  <si>
    <t>0401</t>
  </si>
  <si>
    <t>0405</t>
  </si>
  <si>
    <t>0408</t>
  </si>
  <si>
    <t>0409</t>
  </si>
  <si>
    <t>0410</t>
  </si>
  <si>
    <t>0412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</si>
  <si>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</si>
  <si>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</si>
  <si>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</si>
  <si>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</si>
  <si>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</si>
  <si>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</si>
  <si>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</si>
  <si>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</si>
  <si>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</si>
  <si>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0502</t>
  </si>
  <si>
    <t>0503</t>
  </si>
  <si>
    <t>0505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</si>
  <si>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</si>
  <si>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</si>
  <si>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</si>
  <si>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</si>
  <si>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0600</t>
  </si>
  <si>
    <t>0603</t>
  </si>
  <si>
    <t>0700</t>
  </si>
  <si>
    <t>ОБРАЗОВАНИЕ</t>
  </si>
  <si>
    <t>0701</t>
  </si>
  <si>
    <t>0702</t>
  </si>
  <si>
    <t>0707</t>
  </si>
  <si>
    <t>0709</t>
  </si>
  <si>
    <t xml:space="preserve">Дошкольное образование </t>
  </si>
  <si>
    <t>Общее образование</t>
  </si>
  <si>
    <t>Молодежная политика</t>
  </si>
  <si>
    <t>Другие вопросы в области образования</t>
  </si>
  <si>
    <t>0800</t>
  </si>
  <si>
    <t>КУЛЬТУРА, КИНЕМАТОГРАФИЯ</t>
  </si>
  <si>
    <t>0801</t>
  </si>
  <si>
    <t>0804</t>
  </si>
  <si>
    <t xml:space="preserve">Культура </t>
  </si>
  <si>
    <t>СОЦИАЛЬНАЯ ПОЛИТИКА</t>
  </si>
  <si>
    <t>1000</t>
  </si>
  <si>
    <t>1001</t>
  </si>
  <si>
    <t>1003</t>
  </si>
  <si>
    <t>1004</t>
  </si>
  <si>
    <t>1006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</si>
  <si>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</si>
  <si>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</si>
  <si>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</si>
  <si>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</si>
  <si>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1100</t>
  </si>
  <si>
    <t>ФИЗИЧЕСКАЯ КУЛЬТУРА И СПОРТ</t>
  </si>
  <si>
    <t>Массовый спорт</t>
  </si>
  <si>
    <t>1102</t>
  </si>
  <si>
    <t>СРЕДСТВА МАССОВОЙ ИНФОРМАЦИИ</t>
  </si>
  <si>
    <t>Периодическая печать и издательства</t>
  </si>
  <si>
    <t>НАЦИОНАЛЬНАЯ БЕЗОПАСНОСТЬ И ПРАВООХРАНИТЕЛЬНАЯ ДЕЯТЕЛЬНОСТЬ</t>
  </si>
  <si>
    <t>Первоначальные годовые назначения, рублей</t>
  </si>
  <si>
    <t>к первоначальным годовым назначениям</t>
  </si>
  <si>
    <t>к уточненным годовым назначениям</t>
  </si>
  <si>
    <t>Уточненные годовые назначения,  рублей</t>
  </si>
  <si>
    <t>6=5/3*100</t>
  </si>
  <si>
    <t>7=5/4*100</t>
  </si>
  <si>
    <t>0203</t>
  </si>
  <si>
    <t>НАЦИОНАЛЬНАЯ ОБОРОНА</t>
  </si>
  <si>
    <t>Мобилизационная и вневойсковая подготовка</t>
  </si>
  <si>
    <t>0200</t>
  </si>
  <si>
    <t>Дополнительное образование</t>
  </si>
  <si>
    <t>0703</t>
  </si>
  <si>
    <t xml:space="preserve">ОХРАНА ОКРУЖАЮЩЕЙ СРЕДЫ </t>
  </si>
  <si>
    <t xml:space="preserve">Охрана объектов растительного и животного мира и среды их обитания </t>
  </si>
  <si>
    <t>Анализ исполнения расходов бюджета городского округа Перевозский Нижегородской области</t>
  </si>
  <si>
    <t>0402</t>
  </si>
  <si>
    <t>Топливно энергетический комплекс</t>
  </si>
  <si>
    <t>Другие вопросы в области физической культуры и спорта</t>
  </si>
  <si>
    <t>1105</t>
  </si>
  <si>
    <t>0107</t>
  </si>
  <si>
    <t>Обеспечение проведения выборов и референдумов</t>
  </si>
  <si>
    <t>Муниципальный долг</t>
  </si>
  <si>
    <t>0602</t>
  </si>
  <si>
    <t>Сбор, удаление отходов и очистка сточных вод</t>
  </si>
  <si>
    <t>0406</t>
  </si>
  <si>
    <t>Водное хозяйство</t>
  </si>
  <si>
    <t>Информация об исполнении за январь 2022 года в разрезе разделов, подразделов классификации расходов</t>
  </si>
  <si>
    <t>за январь месяц  2022 года</t>
  </si>
  <si>
    <t>0314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</si>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</sst>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0" fillId="0" borderId="3" xfId="0" applyBorder="1"/>
    <xf numFmtId="0" fontId="0" fillId="0" borderId="1" xfId="0" applyBorder="1"/>
    <xf numFmtId="0" fontId="1" fillId="0" borderId="1" xfId="0" applyFont="1" applyBorder="1"/>
    <xf numFmtId="4" fontId="8" fillId="0" borderId="8" xfId="0" applyNumberFormat="1" applyFont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3" xfId="0" applyFont="1" applyBorder="1" applyAlignment="1">
      <alignment horizontal="center"/>
    </xf>
    <xf numFmtId="4" fontId="1" fillId="3" borderId="6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 applyProtection="1">
      <alignment horizontal="right" vertical="center" wrapText="1"/>
    </xf>
    <xf numFmtId="4" fontId="8" fillId="3" borderId="1" xfId="0" applyNumberFormat="1" applyFont="1" applyFill="1" applyBorder="1" applyAlignment="1" applyProtection="1">
      <alignment horizontal="righ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zoomScale="70" zoomScaleNormal="70" workbookViewId="0">
      <selection activeCell="O6" sqref="O6"/>
    </sheetView>
  </sheetViews>
  <sheetFormatPr defaultRowHeight="15" x14ac:dyDescent="0.25"/>
  <cols>
    <col min="1" max="1" width="32.140625" customWidth="1"/>
    <col min="3" max="3" width="18.28515625" customWidth="1"/>
    <col min="4" max="4" width="17.140625" customWidth="1"/>
    <col min="5" max="5" width="17" customWidth="1"/>
    <col min="6" max="6" width="19.42578125" customWidth="1"/>
    <col min="7" max="7" width="14.42578125" customWidth="1"/>
    <col min="8" max="8" width="15.42578125" customWidth="1"/>
    <col min="9" max="9" width="0" hidden="1" customWidth="1"/>
  </cols>
  <sheetData>
    <row r="1" spans="1:9" ht="18.75" x14ac:dyDescent="0.25">
      <c r="A1" s="41" t="s">
        <v>99</v>
      </c>
      <c r="B1" s="41"/>
      <c r="C1" s="41"/>
      <c r="D1" s="41"/>
      <c r="E1" s="41"/>
      <c r="F1" s="41"/>
      <c r="G1" s="41"/>
      <c r="H1" s="41"/>
      <c r="I1" s="41"/>
    </row>
    <row r="2" spans="1:9" ht="15.75" x14ac:dyDescent="0.25">
      <c r="A2" s="42" t="s">
        <v>111</v>
      </c>
      <c r="B2" s="42"/>
      <c r="C2" s="42"/>
      <c r="D2" s="42"/>
      <c r="E2" s="42"/>
      <c r="F2" s="42"/>
      <c r="G2" s="42"/>
      <c r="H2" s="42"/>
      <c r="I2" s="42"/>
    </row>
    <row r="3" spans="1:9" ht="15.75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.75" customHeight="1" x14ac:dyDescent="0.25">
      <c r="A4" s="39" t="s">
        <v>0</v>
      </c>
      <c r="B4" s="39" t="s">
        <v>1</v>
      </c>
      <c r="C4" s="44" t="s">
        <v>112</v>
      </c>
      <c r="D4" s="45"/>
      <c r="E4" s="45"/>
      <c r="F4" s="45"/>
      <c r="G4" s="45"/>
      <c r="H4" s="46"/>
      <c r="I4" s="11"/>
    </row>
    <row r="5" spans="1:9" ht="25.5" customHeight="1" x14ac:dyDescent="0.25">
      <c r="A5" s="43"/>
      <c r="B5" s="43"/>
      <c r="C5" s="39" t="s">
        <v>85</v>
      </c>
      <c r="D5" s="39" t="s">
        <v>88</v>
      </c>
      <c r="E5" s="39" t="s">
        <v>4</v>
      </c>
      <c r="F5" s="47" t="s">
        <v>2</v>
      </c>
      <c r="G5" s="48"/>
      <c r="H5" s="39" t="s">
        <v>3</v>
      </c>
      <c r="I5" s="12"/>
    </row>
    <row r="6" spans="1:9" ht="38.25" x14ac:dyDescent="0.25">
      <c r="A6" s="40"/>
      <c r="B6" s="40"/>
      <c r="C6" s="40"/>
      <c r="D6" s="40"/>
      <c r="E6" s="40"/>
      <c r="F6" s="12" t="s">
        <v>86</v>
      </c>
      <c r="G6" s="12" t="s">
        <v>87</v>
      </c>
      <c r="H6" s="40"/>
      <c r="I6" s="12"/>
    </row>
    <row r="7" spans="1:9" ht="26.25" customHeigh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 t="s">
        <v>89</v>
      </c>
      <c r="G7" s="10" t="s">
        <v>90</v>
      </c>
      <c r="H7" s="10">
        <v>8</v>
      </c>
      <c r="I7" s="10"/>
    </row>
    <row r="8" spans="1:9" ht="23.25" customHeight="1" x14ac:dyDescent="0.25">
      <c r="A8" s="2" t="s">
        <v>5</v>
      </c>
      <c r="B8" s="3"/>
      <c r="C8" s="13">
        <f>SUM(C9+C18+C20+C24+C33+C38+C41+C47+C50+C55+C58)+C60</f>
        <v>757399200</v>
      </c>
      <c r="D8" s="13">
        <f>SUM(D9+D18+D20+D24+D33+D38+D41+D47+D50+D55+D58)+D60</f>
        <v>819937330.00999999</v>
      </c>
      <c r="E8" s="13">
        <f>SUM(E9+E18+E20+E24+E33+E38+E41+E47+E50+E55+E58)</f>
        <v>31413783.91</v>
      </c>
      <c r="F8" s="23">
        <f>E8/C8*100</f>
        <v>4.1475860959451767</v>
      </c>
      <c r="G8" s="13">
        <f>E8/D8*100</f>
        <v>3.8312420669536871</v>
      </c>
      <c r="H8" s="22">
        <f t="shared" ref="H8:I8" si="0">SUM(H9+H18+H20+H24+H33+H38+H41+H47+H50+H55+H58)</f>
        <v>100</v>
      </c>
      <c r="I8" s="13" t="e">
        <f t="shared" si="0"/>
        <v>#REF!</v>
      </c>
    </row>
    <row r="9" spans="1:9" ht="34.5" customHeight="1" x14ac:dyDescent="0.25">
      <c r="A9" s="4" t="s">
        <v>6</v>
      </c>
      <c r="B9" s="5" t="s">
        <v>7</v>
      </c>
      <c r="C9" s="14">
        <f>C10+C11+C12+C13+C14+C15+C16+C17</f>
        <v>64795500</v>
      </c>
      <c r="D9" s="15">
        <f>SUM(D10:D17)</f>
        <v>64763114.289999999</v>
      </c>
      <c r="E9" s="15">
        <f>SUM(E10:E17)</f>
        <v>2701757.2600000002</v>
      </c>
      <c r="F9" s="18">
        <f>E9/C9*100</f>
        <v>4.1696680479354278</v>
      </c>
      <c r="G9" s="18">
        <f>E9/D9*100</f>
        <v>4.1717531493342275</v>
      </c>
      <c r="H9" s="20">
        <f>SUM(H10:H17)</f>
        <v>12.8</v>
      </c>
      <c r="I9" s="14"/>
    </row>
    <row r="10" spans="1:9" ht="65.25" customHeight="1" x14ac:dyDescent="0.25">
      <c r="A10" s="7" t="s">
        <v>8</v>
      </c>
      <c r="B10" s="8" t="s">
        <v>9</v>
      </c>
      <c r="C10" s="16">
        <v>1822800</v>
      </c>
      <c r="D10" s="35">
        <v>1822800</v>
      </c>
      <c r="E10" s="36">
        <v>41000</v>
      </c>
      <c r="F10" s="19">
        <f t="shared" ref="F10:F57" si="1">E10/C10*100</f>
        <v>2.2492868114987932</v>
      </c>
      <c r="G10" s="19">
        <f>E10/D10*100</f>
        <v>2.2492868114987932</v>
      </c>
      <c r="H10" s="21">
        <v>0.2</v>
      </c>
      <c r="I10" s="16"/>
    </row>
    <row r="11" spans="1:9" ht="94.5" customHeight="1" x14ac:dyDescent="0.25">
      <c r="A11" s="7" t="s">
        <v>11</v>
      </c>
      <c r="B11" s="8" t="s">
        <v>10</v>
      </c>
      <c r="C11" s="16">
        <v>849000</v>
      </c>
      <c r="D11" s="36">
        <v>849000</v>
      </c>
      <c r="E11" s="36">
        <v>17000</v>
      </c>
      <c r="F11" s="19">
        <f t="shared" si="1"/>
        <v>2.0023557126030624</v>
      </c>
      <c r="G11" s="19">
        <f t="shared" ref="G11:G19" si="2">E11/D11*100</f>
        <v>2.0023557126030624</v>
      </c>
      <c r="H11" s="21">
        <v>0.3</v>
      </c>
      <c r="I11" s="16"/>
    </row>
    <row r="12" spans="1:9" ht="129" customHeight="1" x14ac:dyDescent="0.25">
      <c r="A12" s="7" t="s">
        <v>13</v>
      </c>
      <c r="B12" s="8" t="s">
        <v>12</v>
      </c>
      <c r="C12" s="16">
        <v>34995700</v>
      </c>
      <c r="D12" s="36">
        <v>35316593.869999997</v>
      </c>
      <c r="E12" s="36">
        <v>1453639.62</v>
      </c>
      <c r="F12" s="19">
        <f>E12/C12*100</f>
        <v>4.1537663770120332</v>
      </c>
      <c r="G12" s="19">
        <f>E12/D12*100</f>
        <v>4.1160243973437298</v>
      </c>
      <c r="H12" s="21">
        <v>7</v>
      </c>
      <c r="I12" s="16"/>
    </row>
    <row r="13" spans="1:9" ht="26.25" customHeight="1" x14ac:dyDescent="0.25">
      <c r="A13" s="7" t="s">
        <v>15</v>
      </c>
      <c r="B13" s="8" t="s">
        <v>14</v>
      </c>
      <c r="C13" s="16">
        <v>73400</v>
      </c>
      <c r="D13" s="36">
        <v>73400</v>
      </c>
      <c r="E13" s="36">
        <v>0</v>
      </c>
      <c r="F13" s="19">
        <f>E13/C13*100</f>
        <v>0</v>
      </c>
      <c r="G13" s="19">
        <f>E13/D13*100</f>
        <v>0</v>
      </c>
      <c r="H13" s="21">
        <v>0</v>
      </c>
      <c r="I13" s="16"/>
    </row>
    <row r="14" spans="1:9" ht="79.5" customHeight="1" x14ac:dyDescent="0.25">
      <c r="A14" s="7" t="s">
        <v>17</v>
      </c>
      <c r="B14" s="8" t="s">
        <v>16</v>
      </c>
      <c r="C14" s="16">
        <v>8733600</v>
      </c>
      <c r="D14" s="36">
        <v>8733600</v>
      </c>
      <c r="E14" s="36">
        <v>594002.32999999996</v>
      </c>
      <c r="F14" s="19">
        <f t="shared" si="1"/>
        <v>6.8013457222680218</v>
      </c>
      <c r="G14" s="19">
        <f t="shared" si="2"/>
        <v>6.8013457222680218</v>
      </c>
      <c r="H14" s="21">
        <v>1.9</v>
      </c>
      <c r="I14" s="16"/>
    </row>
    <row r="15" spans="1:9" ht="79.5" customHeight="1" x14ac:dyDescent="0.25">
      <c r="A15" s="7" t="s">
        <v>105</v>
      </c>
      <c r="B15" s="8" t="s">
        <v>104</v>
      </c>
      <c r="C15" s="16">
        <v>0</v>
      </c>
      <c r="D15" s="36">
        <v>0</v>
      </c>
      <c r="E15" s="36">
        <v>0</v>
      </c>
      <c r="F15" s="19">
        <v>0</v>
      </c>
      <c r="G15" s="19">
        <v>0</v>
      </c>
      <c r="H15" s="21">
        <v>0</v>
      </c>
      <c r="I15" s="16"/>
    </row>
    <row r="16" spans="1:9" ht="25.5" customHeight="1" x14ac:dyDescent="0.25">
      <c r="A16" s="7" t="s">
        <v>19</v>
      </c>
      <c r="B16" s="8" t="s">
        <v>18</v>
      </c>
      <c r="C16" s="16">
        <v>150000</v>
      </c>
      <c r="D16" s="36">
        <v>150000</v>
      </c>
      <c r="E16" s="36">
        <v>0</v>
      </c>
      <c r="F16" s="19">
        <f t="shared" si="1"/>
        <v>0</v>
      </c>
      <c r="G16" s="19">
        <f t="shared" si="2"/>
        <v>0</v>
      </c>
      <c r="H16" s="21">
        <v>0</v>
      </c>
      <c r="I16" s="16"/>
    </row>
    <row r="17" spans="1:9" ht="38.25" customHeight="1" x14ac:dyDescent="0.25">
      <c r="A17" s="7" t="s">
        <v>21</v>
      </c>
      <c r="B17" s="8" t="s">
        <v>20</v>
      </c>
      <c r="C17" s="16">
        <v>18171000</v>
      </c>
      <c r="D17" s="28">
        <v>17817720.420000002</v>
      </c>
      <c r="E17" s="34">
        <v>596115.31000000006</v>
      </c>
      <c r="F17" s="19">
        <f t="shared" si="1"/>
        <v>3.280586153761488</v>
      </c>
      <c r="G17" s="19">
        <f t="shared" si="2"/>
        <v>3.345631741594024</v>
      </c>
      <c r="H17" s="21">
        <v>3.4</v>
      </c>
      <c r="I17" s="16"/>
    </row>
    <row r="18" spans="1:9" ht="38.25" customHeight="1" x14ac:dyDescent="0.25">
      <c r="A18" s="4" t="s">
        <v>92</v>
      </c>
      <c r="B18" s="5" t="s">
        <v>94</v>
      </c>
      <c r="C18" s="14">
        <f t="shared" ref="C18:H18" si="3">SUM(C19)</f>
        <v>721500</v>
      </c>
      <c r="D18" s="15">
        <f t="shared" si="3"/>
        <v>721500</v>
      </c>
      <c r="E18" s="15">
        <f t="shared" si="3"/>
        <v>12200</v>
      </c>
      <c r="F18" s="18">
        <f t="shared" si="3"/>
        <v>1.6909216909216909</v>
      </c>
      <c r="G18" s="18">
        <f t="shared" si="3"/>
        <v>1.6909216909216909</v>
      </c>
      <c r="H18" s="20">
        <f t="shared" si="3"/>
        <v>0.1</v>
      </c>
      <c r="I18" s="14"/>
    </row>
    <row r="19" spans="1:9" ht="38.25" customHeight="1" x14ac:dyDescent="0.25">
      <c r="A19" s="7" t="s">
        <v>93</v>
      </c>
      <c r="B19" s="8" t="s">
        <v>91</v>
      </c>
      <c r="C19" s="16">
        <v>721500</v>
      </c>
      <c r="D19" s="17">
        <v>721500</v>
      </c>
      <c r="E19" s="17">
        <v>12200</v>
      </c>
      <c r="F19" s="19">
        <f t="shared" si="1"/>
        <v>1.6909216909216909</v>
      </c>
      <c r="G19" s="19">
        <f t="shared" si="2"/>
        <v>1.6909216909216909</v>
      </c>
      <c r="H19" s="21">
        <v>0.1</v>
      </c>
      <c r="I19" s="16"/>
    </row>
    <row r="20" spans="1:9" ht="69" customHeight="1" x14ac:dyDescent="0.25">
      <c r="A20" s="4" t="s">
        <v>84</v>
      </c>
      <c r="B20" s="5" t="s">
        <v>22</v>
      </c>
      <c r="C20" s="14">
        <f>SUM(C21:C23)</f>
        <v>19188000</v>
      </c>
      <c r="D20" s="15">
        <f>SUM(D21:D23)</f>
        <v>19270098.02</v>
      </c>
      <c r="E20" s="15">
        <f>SUM(E21:E23)</f>
        <v>832691.14</v>
      </c>
      <c r="F20" s="18">
        <f t="shared" si="1"/>
        <v>4.3396452991452987</v>
      </c>
      <c r="G20" s="18">
        <f t="shared" ref="G20:G26" si="4">E20/D20*100</f>
        <v>4.321156743135238</v>
      </c>
      <c r="H20" s="20">
        <f>SUM(H21:H22)</f>
        <v>3.1</v>
      </c>
      <c r="I20" s="14"/>
    </row>
    <row r="21" spans="1:9" ht="81.75" customHeight="1" x14ac:dyDescent="0.25">
      <c r="A21" s="7" t="s">
        <v>25</v>
      </c>
      <c r="B21" s="8" t="s">
        <v>23</v>
      </c>
      <c r="C21" s="16">
        <v>4328000</v>
      </c>
      <c r="D21" s="29">
        <v>4328000</v>
      </c>
      <c r="E21" s="29">
        <v>69820.42</v>
      </c>
      <c r="F21" s="19">
        <f t="shared" si="1"/>
        <v>1.6132259704251386</v>
      </c>
      <c r="G21" s="19">
        <f t="shared" si="4"/>
        <v>1.6132259704251386</v>
      </c>
      <c r="H21" s="21">
        <v>0.6</v>
      </c>
      <c r="I21" s="16"/>
    </row>
    <row r="22" spans="1:9" ht="38.25" customHeight="1" x14ac:dyDescent="0.25">
      <c r="A22" s="7" t="s">
        <v>26</v>
      </c>
      <c r="B22" s="8" t="s">
        <v>24</v>
      </c>
      <c r="C22" s="16">
        <v>14760000</v>
      </c>
      <c r="D22" s="29">
        <v>14842098.02</v>
      </c>
      <c r="E22" s="29">
        <v>762870.72</v>
      </c>
      <c r="F22" s="19">
        <f t="shared" si="1"/>
        <v>5.16850081300813</v>
      </c>
      <c r="G22" s="19">
        <f t="shared" si="4"/>
        <v>5.1399116147327533</v>
      </c>
      <c r="H22" s="21">
        <v>2.5</v>
      </c>
      <c r="I22" s="16"/>
    </row>
    <row r="23" spans="1:9" ht="63" customHeight="1" x14ac:dyDescent="0.25">
      <c r="A23" s="7" t="s">
        <v>114</v>
      </c>
      <c r="B23" s="8" t="s">
        <v>113</v>
      </c>
      <c r="C23" s="16">
        <v>100000</v>
      </c>
      <c r="D23" s="29">
        <v>100000</v>
      </c>
      <c r="E23" s="29">
        <v>0</v>
      </c>
      <c r="F23" s="19">
        <f t="shared" si="1"/>
        <v>0</v>
      </c>
      <c r="G23" s="19">
        <f t="shared" si="4"/>
        <v>0</v>
      </c>
      <c r="H23" s="21">
        <v>0</v>
      </c>
      <c r="I23" s="16"/>
    </row>
    <row r="24" spans="1:9" ht="33.75" customHeight="1" x14ac:dyDescent="0.25">
      <c r="A24" s="4" t="s">
        <v>27</v>
      </c>
      <c r="B24" s="5" t="s">
        <v>28</v>
      </c>
      <c r="C24" s="14">
        <f>SUM(C25:C32)</f>
        <v>65678500</v>
      </c>
      <c r="D24" s="14">
        <f t="shared" ref="D24:E24" si="5">SUM(D25:D32)</f>
        <v>66926506.799999997</v>
      </c>
      <c r="E24" s="14">
        <f t="shared" si="5"/>
        <v>12764599.26</v>
      </c>
      <c r="F24" s="18">
        <f t="shared" si="1"/>
        <v>19.434973788987264</v>
      </c>
      <c r="G24" s="18">
        <f>E24/D24*100</f>
        <v>19.07256163562387</v>
      </c>
      <c r="H24" s="20">
        <f>SUM(H26:H32)</f>
        <v>8.7999999999999989</v>
      </c>
      <c r="I24" s="14"/>
    </row>
    <row r="25" spans="1:9" ht="33.75" customHeight="1" x14ac:dyDescent="0.25">
      <c r="A25" s="7" t="s">
        <v>35</v>
      </c>
      <c r="B25" s="8" t="s">
        <v>29</v>
      </c>
      <c r="C25" s="16">
        <v>0</v>
      </c>
      <c r="D25" s="17">
        <v>0</v>
      </c>
      <c r="E25" s="17">
        <v>0</v>
      </c>
      <c r="F25" s="19" t="e">
        <f>E25/C25*100</f>
        <v>#DIV/0!</v>
      </c>
      <c r="G25" s="19" t="e">
        <f t="shared" si="4"/>
        <v>#DIV/0!</v>
      </c>
      <c r="H25" s="21">
        <v>0.1</v>
      </c>
      <c r="I25" s="16"/>
    </row>
    <row r="26" spans="1:9" ht="21" customHeight="1" x14ac:dyDescent="0.25">
      <c r="A26" s="7" t="s">
        <v>101</v>
      </c>
      <c r="B26" s="8" t="s">
        <v>100</v>
      </c>
      <c r="C26" s="16">
        <v>150000</v>
      </c>
      <c r="D26" s="29">
        <v>150000</v>
      </c>
      <c r="E26" s="29">
        <v>0</v>
      </c>
      <c r="F26" s="19">
        <f t="shared" si="1"/>
        <v>0</v>
      </c>
      <c r="G26" s="19">
        <f t="shared" si="4"/>
        <v>0</v>
      </c>
      <c r="H26" s="21">
        <v>0.1</v>
      </c>
      <c r="I26" s="16"/>
    </row>
    <row r="27" spans="1:9" ht="31.5" customHeight="1" x14ac:dyDescent="0.25">
      <c r="A27" s="7" t="s">
        <v>36</v>
      </c>
      <c r="B27" s="8" t="s">
        <v>30</v>
      </c>
      <c r="C27" s="16">
        <v>56101600</v>
      </c>
      <c r="D27" s="29">
        <v>56644400</v>
      </c>
      <c r="E27" s="29">
        <v>10988551.58</v>
      </c>
      <c r="F27" s="19">
        <f t="shared" si="1"/>
        <v>19.586877343961671</v>
      </c>
      <c r="G27" s="19">
        <f t="shared" ref="G27:G35" si="6">E27/D27*100</f>
        <v>19.3991843500858</v>
      </c>
      <c r="H27" s="21">
        <v>7.4</v>
      </c>
      <c r="I27" s="16"/>
    </row>
    <row r="28" spans="1:9" ht="31.5" customHeight="1" x14ac:dyDescent="0.25">
      <c r="A28" s="7" t="s">
        <v>110</v>
      </c>
      <c r="B28" s="8" t="s">
        <v>109</v>
      </c>
      <c r="C28" s="16">
        <v>0</v>
      </c>
      <c r="D28" s="29">
        <v>0</v>
      </c>
      <c r="E28" s="29">
        <v>0</v>
      </c>
      <c r="F28" s="19" t="e">
        <f t="shared" si="1"/>
        <v>#DIV/0!</v>
      </c>
      <c r="G28" s="19" t="e">
        <f t="shared" si="6"/>
        <v>#DIV/0!</v>
      </c>
      <c r="H28" s="21"/>
      <c r="I28" s="16"/>
    </row>
    <row r="29" spans="1:9" ht="20.25" customHeight="1" x14ac:dyDescent="0.25">
      <c r="A29" s="7" t="s">
        <v>37</v>
      </c>
      <c r="B29" s="8" t="s">
        <v>31</v>
      </c>
      <c r="C29" s="16">
        <v>2500000</v>
      </c>
      <c r="D29" s="29">
        <v>2500000</v>
      </c>
      <c r="E29" s="29">
        <v>0</v>
      </c>
      <c r="F29" s="19">
        <f t="shared" si="1"/>
        <v>0</v>
      </c>
      <c r="G29" s="19">
        <f t="shared" si="6"/>
        <v>0</v>
      </c>
      <c r="H29" s="21">
        <v>0.1</v>
      </c>
      <c r="I29" s="16"/>
    </row>
    <row r="30" spans="1:9" ht="34.5" customHeight="1" x14ac:dyDescent="0.25">
      <c r="A30" s="7" t="s">
        <v>38</v>
      </c>
      <c r="B30" s="8" t="s">
        <v>32</v>
      </c>
      <c r="C30" s="16">
        <v>5712900</v>
      </c>
      <c r="D30" s="29">
        <v>6418106.7999999998</v>
      </c>
      <c r="E30" s="29">
        <v>1535047.6799999999</v>
      </c>
      <c r="F30" s="19">
        <f t="shared" si="1"/>
        <v>26.869850338707135</v>
      </c>
      <c r="G30" s="19">
        <f t="shared" si="6"/>
        <v>23.917453040825059</v>
      </c>
      <c r="H30" s="21">
        <v>1.1000000000000001</v>
      </c>
      <c r="I30" s="16"/>
    </row>
    <row r="31" spans="1:9" ht="22.5" customHeight="1" x14ac:dyDescent="0.25">
      <c r="A31" s="7" t="s">
        <v>39</v>
      </c>
      <c r="B31" s="8" t="s">
        <v>33</v>
      </c>
      <c r="C31" s="16">
        <v>249000</v>
      </c>
      <c r="D31" s="29">
        <v>249000</v>
      </c>
      <c r="E31" s="29">
        <v>0</v>
      </c>
      <c r="F31" s="19">
        <v>0</v>
      </c>
      <c r="G31" s="19">
        <f t="shared" si="6"/>
        <v>0</v>
      </c>
      <c r="H31" s="21"/>
      <c r="I31" s="16"/>
    </row>
    <row r="32" spans="1:9" ht="36" customHeight="1" x14ac:dyDescent="0.25">
      <c r="A32" s="7" t="s">
        <v>40</v>
      </c>
      <c r="B32" s="8" t="s">
        <v>34</v>
      </c>
      <c r="C32" s="16">
        <v>965000</v>
      </c>
      <c r="D32" s="29">
        <v>965000</v>
      </c>
      <c r="E32" s="29">
        <v>241000</v>
      </c>
      <c r="F32" s="19">
        <f t="shared" si="1"/>
        <v>24.974093264248705</v>
      </c>
      <c r="G32" s="19">
        <f t="shared" si="6"/>
        <v>24.974093264248705</v>
      </c>
      <c r="H32" s="21">
        <v>0.1</v>
      </c>
      <c r="I32" s="16"/>
    </row>
    <row r="33" spans="1:9" ht="44.25" customHeight="1" x14ac:dyDescent="0.25">
      <c r="A33" s="4" t="s">
        <v>41</v>
      </c>
      <c r="B33" s="5" t="s">
        <v>42</v>
      </c>
      <c r="C33" s="14">
        <f>SUM(C34:C36)+C37</f>
        <v>24413072.300000001</v>
      </c>
      <c r="D33" s="15">
        <f>SUM(D34:D37)</f>
        <v>42894669.239999995</v>
      </c>
      <c r="E33" s="15">
        <f>SUM(E34:E37)</f>
        <v>744299.52000000002</v>
      </c>
      <c r="F33" s="18">
        <f t="shared" si="1"/>
        <v>3.0487744879205558</v>
      </c>
      <c r="G33" s="18">
        <f t="shared" si="6"/>
        <v>1.7351795297349637</v>
      </c>
      <c r="H33" s="20">
        <f>SUM(H34:H36)</f>
        <v>5.1000000000000005</v>
      </c>
      <c r="I33" s="14"/>
    </row>
    <row r="34" spans="1:9" ht="19.5" customHeight="1" x14ac:dyDescent="0.25">
      <c r="A34" s="7" t="s">
        <v>47</v>
      </c>
      <c r="B34" s="8" t="s">
        <v>43</v>
      </c>
      <c r="C34" s="37">
        <v>815000</v>
      </c>
      <c r="D34" s="29">
        <v>14091700</v>
      </c>
      <c r="E34" s="29">
        <v>0</v>
      </c>
      <c r="F34" s="19">
        <f t="shared" si="1"/>
        <v>0</v>
      </c>
      <c r="G34" s="19">
        <f t="shared" si="6"/>
        <v>0</v>
      </c>
      <c r="H34" s="21">
        <v>0.3</v>
      </c>
      <c r="I34" s="16"/>
    </row>
    <row r="35" spans="1:9" ht="21" customHeight="1" x14ac:dyDescent="0.25">
      <c r="A35" s="7" t="s">
        <v>48</v>
      </c>
      <c r="B35" s="8" t="s">
        <v>44</v>
      </c>
      <c r="C35" s="38">
        <v>4225800</v>
      </c>
      <c r="D35" s="29">
        <v>4536600</v>
      </c>
      <c r="E35" s="29">
        <v>0</v>
      </c>
      <c r="F35" s="19">
        <f t="shared" si="1"/>
        <v>0</v>
      </c>
      <c r="G35" s="19">
        <f t="shared" si="6"/>
        <v>0</v>
      </c>
      <c r="H35" s="21">
        <v>1.1000000000000001</v>
      </c>
      <c r="I35" s="16"/>
    </row>
    <row r="36" spans="1:9" ht="21" customHeight="1" x14ac:dyDescent="0.25">
      <c r="A36" s="7" t="s">
        <v>49</v>
      </c>
      <c r="B36" s="8" t="s">
        <v>45</v>
      </c>
      <c r="C36" s="37">
        <v>19369272.300000001</v>
      </c>
      <c r="D36" s="29">
        <v>24263369.239999998</v>
      </c>
      <c r="E36" s="29">
        <v>744299.52000000002</v>
      </c>
      <c r="F36" s="19">
        <f>E36/C36*100</f>
        <v>3.8426818956951729</v>
      </c>
      <c r="G36" s="19">
        <f>E36/D36*100</f>
        <v>3.0675851842248107</v>
      </c>
      <c r="H36" s="21">
        <v>3.7</v>
      </c>
      <c r="I36" s="16"/>
    </row>
    <row r="37" spans="1:9" ht="21" customHeight="1" x14ac:dyDescent="0.25">
      <c r="A37" s="27" t="s">
        <v>50</v>
      </c>
      <c r="B37" s="8" t="s">
        <v>46</v>
      </c>
      <c r="C37" s="33">
        <v>3000</v>
      </c>
      <c r="D37" s="29">
        <v>3000</v>
      </c>
      <c r="E37" s="29">
        <v>0</v>
      </c>
      <c r="F37" s="26">
        <f>E37/C37*100</f>
        <v>0</v>
      </c>
      <c r="G37" s="25">
        <f>E37/D37*100</f>
        <v>0</v>
      </c>
      <c r="H37" s="26"/>
      <c r="I37" s="24"/>
    </row>
    <row r="38" spans="1:9" ht="36" customHeight="1" x14ac:dyDescent="0.25">
      <c r="A38" s="4" t="s">
        <v>97</v>
      </c>
      <c r="B38" s="5" t="s">
        <v>51</v>
      </c>
      <c r="C38" s="14">
        <f>C39+C40</f>
        <v>158184300</v>
      </c>
      <c r="D38" s="14">
        <f>D39+D40</f>
        <v>195141900</v>
      </c>
      <c r="E38" s="14">
        <f>E39+E40</f>
        <v>0</v>
      </c>
      <c r="F38" s="14">
        <f t="shared" ref="F38:I38" si="7">F40</f>
        <v>0</v>
      </c>
      <c r="G38" s="14">
        <f t="shared" si="7"/>
        <v>0</v>
      </c>
      <c r="H38" s="14">
        <f t="shared" si="7"/>
        <v>0</v>
      </c>
      <c r="I38" s="14">
        <f t="shared" si="7"/>
        <v>0</v>
      </c>
    </row>
    <row r="39" spans="1:9" ht="36" customHeight="1" x14ac:dyDescent="0.25">
      <c r="A39" s="7" t="s">
        <v>108</v>
      </c>
      <c r="B39" s="8" t="s">
        <v>107</v>
      </c>
      <c r="C39" s="16">
        <v>158134300</v>
      </c>
      <c r="D39" s="29">
        <v>195091900</v>
      </c>
      <c r="E39" s="29">
        <v>0</v>
      </c>
      <c r="F39" s="19">
        <f>E39/C39*100</f>
        <v>0</v>
      </c>
      <c r="G39" s="19">
        <f>E39/D39*100</f>
        <v>0</v>
      </c>
      <c r="H39" s="14">
        <v>0</v>
      </c>
      <c r="I39" s="14"/>
    </row>
    <row r="40" spans="1:9" ht="57" customHeight="1" x14ac:dyDescent="0.25">
      <c r="A40" s="7" t="s">
        <v>98</v>
      </c>
      <c r="B40" s="8" t="s">
        <v>52</v>
      </c>
      <c r="C40" s="16">
        <v>50000</v>
      </c>
      <c r="D40" s="29">
        <v>50000</v>
      </c>
      <c r="E40" s="29">
        <v>0</v>
      </c>
      <c r="F40" s="19">
        <f>E40/C40*100</f>
        <v>0</v>
      </c>
      <c r="G40" s="19">
        <f>E40/D40*100</f>
        <v>0</v>
      </c>
      <c r="H40" s="21">
        <v>0</v>
      </c>
      <c r="I40" s="16"/>
    </row>
    <row r="41" spans="1:9" ht="18.75" customHeight="1" x14ac:dyDescent="0.25">
      <c r="A41" s="4" t="s">
        <v>54</v>
      </c>
      <c r="B41" s="5" t="s">
        <v>53</v>
      </c>
      <c r="C41" s="14">
        <f>SUM(C42:C46)</f>
        <v>277233240</v>
      </c>
      <c r="D41" s="15">
        <f>SUM(D42:D46)</f>
        <v>281236724.69999999</v>
      </c>
      <c r="E41" s="15">
        <f>SUM(E42:E46)</f>
        <v>8735275.4700000007</v>
      </c>
      <c r="F41" s="18">
        <f t="shared" si="1"/>
        <v>3.1508759447460197</v>
      </c>
      <c r="G41" s="18">
        <f t="shared" ref="G41:G51" si="8">E41/D41*100</f>
        <v>3.1060223302337446</v>
      </c>
      <c r="H41" s="20">
        <f>SUM(H42:H46)</f>
        <v>47.7</v>
      </c>
      <c r="I41" s="14"/>
    </row>
    <row r="42" spans="1:9" ht="17.25" customHeight="1" x14ac:dyDescent="0.25">
      <c r="A42" s="7" t="s">
        <v>59</v>
      </c>
      <c r="B42" s="8" t="s">
        <v>55</v>
      </c>
      <c r="C42" s="16">
        <v>79852700</v>
      </c>
      <c r="D42" s="29">
        <v>78839600</v>
      </c>
      <c r="E42" s="29">
        <v>2688294.57</v>
      </c>
      <c r="F42" s="19">
        <f t="shared" si="1"/>
        <v>3.366566903811643</v>
      </c>
      <c r="G42" s="19">
        <f t="shared" si="8"/>
        <v>3.4098277642200108</v>
      </c>
      <c r="H42" s="21">
        <v>14.4</v>
      </c>
      <c r="I42" s="16"/>
    </row>
    <row r="43" spans="1:9" ht="20.25" customHeight="1" x14ac:dyDescent="0.25">
      <c r="A43" s="7" t="s">
        <v>60</v>
      </c>
      <c r="B43" s="8" t="s">
        <v>56</v>
      </c>
      <c r="C43" s="16">
        <v>117609972</v>
      </c>
      <c r="D43" s="29">
        <v>122626556.7</v>
      </c>
      <c r="E43" s="29">
        <v>3896771.41</v>
      </c>
      <c r="F43" s="19">
        <f t="shared" si="1"/>
        <v>3.3133001766210777</v>
      </c>
      <c r="G43" s="19">
        <f t="shared" si="8"/>
        <v>3.1777548965459945</v>
      </c>
      <c r="H43" s="21">
        <v>22</v>
      </c>
      <c r="I43" s="16"/>
    </row>
    <row r="44" spans="1:9" ht="20.25" customHeight="1" x14ac:dyDescent="0.25">
      <c r="A44" s="7" t="s">
        <v>95</v>
      </c>
      <c r="B44" s="8" t="s">
        <v>96</v>
      </c>
      <c r="C44" s="16">
        <v>30907840</v>
      </c>
      <c r="D44" s="29">
        <v>30907840</v>
      </c>
      <c r="E44" s="29">
        <v>515013.54</v>
      </c>
      <c r="F44" s="19">
        <f t="shared" si="1"/>
        <v>1.6662877121144666</v>
      </c>
      <c r="G44" s="19">
        <f t="shared" si="8"/>
        <v>1.6662877121144666</v>
      </c>
      <c r="H44" s="21">
        <v>3.7</v>
      </c>
      <c r="I44" s="16"/>
    </row>
    <row r="45" spans="1:9" ht="19.5" customHeight="1" x14ac:dyDescent="0.25">
      <c r="A45" s="7" t="s">
        <v>61</v>
      </c>
      <c r="B45" s="8" t="s">
        <v>57</v>
      </c>
      <c r="C45" s="16">
        <v>2423075</v>
      </c>
      <c r="D45" s="29">
        <v>2423075</v>
      </c>
      <c r="E45" s="29">
        <v>0</v>
      </c>
      <c r="F45" s="19">
        <f t="shared" si="1"/>
        <v>0</v>
      </c>
      <c r="G45" s="19">
        <f t="shared" si="8"/>
        <v>0</v>
      </c>
      <c r="H45" s="21">
        <v>0.5</v>
      </c>
      <c r="I45" s="16"/>
    </row>
    <row r="46" spans="1:9" ht="33" customHeight="1" x14ac:dyDescent="0.25">
      <c r="A46" s="7" t="s">
        <v>62</v>
      </c>
      <c r="B46" s="8" t="s">
        <v>58</v>
      </c>
      <c r="C46" s="16">
        <v>46439653</v>
      </c>
      <c r="D46" s="29">
        <v>46439653</v>
      </c>
      <c r="E46" s="29">
        <v>1635195.95</v>
      </c>
      <c r="F46" s="19">
        <f t="shared" si="1"/>
        <v>3.5211200867500021</v>
      </c>
      <c r="G46" s="19">
        <f t="shared" si="8"/>
        <v>3.5211200867500021</v>
      </c>
      <c r="H46" s="21">
        <v>7.1</v>
      </c>
      <c r="I46" s="16"/>
    </row>
    <row r="47" spans="1:9" ht="33" customHeight="1" x14ac:dyDescent="0.25">
      <c r="A47" s="4" t="s">
        <v>64</v>
      </c>
      <c r="B47" s="5" t="s">
        <v>63</v>
      </c>
      <c r="C47" s="14">
        <f>C48+C49</f>
        <v>104447800</v>
      </c>
      <c r="D47" s="15">
        <f>SUM(D49:D49)+D48</f>
        <v>105252553.89</v>
      </c>
      <c r="E47" s="15">
        <f>SUM(E49:E49)+E48</f>
        <v>3322534.58</v>
      </c>
      <c r="F47" s="18">
        <f t="shared" si="1"/>
        <v>3.1810479301622436</v>
      </c>
      <c r="G47" s="18">
        <f t="shared" si="8"/>
        <v>3.1567258533910714</v>
      </c>
      <c r="H47" s="20">
        <f>SUM(H49:H49)</f>
        <v>13.4</v>
      </c>
      <c r="I47" s="14"/>
    </row>
    <row r="48" spans="1:9" ht="33" customHeight="1" x14ac:dyDescent="0.25">
      <c r="A48" s="7" t="s">
        <v>67</v>
      </c>
      <c r="B48" s="8" t="s">
        <v>65</v>
      </c>
      <c r="C48" s="16">
        <v>99911200</v>
      </c>
      <c r="D48" s="29">
        <v>100715953.89</v>
      </c>
      <c r="E48" s="29">
        <v>3231834.58</v>
      </c>
      <c r="F48" s="19">
        <f t="shared" ref="F48" si="9">E48/C48*100</f>
        <v>3.2347069998158369</v>
      </c>
      <c r="G48" s="19">
        <f t="shared" ref="G48" si="10">E48/D48*100</f>
        <v>3.2088606175837318</v>
      </c>
      <c r="H48" s="21">
        <v>13.4</v>
      </c>
      <c r="I48" s="14"/>
    </row>
    <row r="49" spans="1:9" ht="18.75" customHeight="1" x14ac:dyDescent="0.25">
      <c r="A49" s="7" t="s">
        <v>67</v>
      </c>
      <c r="B49" s="8" t="s">
        <v>66</v>
      </c>
      <c r="C49" s="16">
        <v>4536600</v>
      </c>
      <c r="D49" s="29">
        <v>4536600</v>
      </c>
      <c r="E49" s="29">
        <v>90700</v>
      </c>
      <c r="F49" s="19">
        <f t="shared" si="1"/>
        <v>1.9992946259313142</v>
      </c>
      <c r="G49" s="19">
        <f t="shared" si="8"/>
        <v>1.9992946259313142</v>
      </c>
      <c r="H49" s="21">
        <v>13.4</v>
      </c>
      <c r="I49" s="16"/>
    </row>
    <row r="50" spans="1:9" ht="22.5" customHeight="1" x14ac:dyDescent="0.25">
      <c r="A50" s="4" t="s">
        <v>68</v>
      </c>
      <c r="B50" s="5" t="s">
        <v>69</v>
      </c>
      <c r="C50" s="14">
        <f>SUM(C51:C54)</f>
        <v>9943327.6999999993</v>
      </c>
      <c r="D50" s="15">
        <f>SUM(D51:D54)</f>
        <v>11005127.699999999</v>
      </c>
      <c r="E50" s="15">
        <f>SUM(E51:E54)</f>
        <v>569481.57000000007</v>
      </c>
      <c r="F50" s="18">
        <f t="shared" si="1"/>
        <v>5.7272734760617423</v>
      </c>
      <c r="G50" s="18">
        <f t="shared" si="8"/>
        <v>5.1746929751664767</v>
      </c>
      <c r="H50" s="20">
        <f>SUM(H51:H54)</f>
        <v>2.4000000000000004</v>
      </c>
      <c r="I50" s="14"/>
    </row>
    <row r="51" spans="1:9" ht="20.25" customHeight="1" x14ac:dyDescent="0.25">
      <c r="A51" s="7" t="s">
        <v>74</v>
      </c>
      <c r="B51" s="8" t="s">
        <v>70</v>
      </c>
      <c r="C51" s="16">
        <v>5124102.7</v>
      </c>
      <c r="D51" s="29">
        <v>5124102.7</v>
      </c>
      <c r="E51" s="29">
        <v>479199.58</v>
      </c>
      <c r="F51" s="19">
        <f t="shared" si="1"/>
        <v>9.3518730606238627</v>
      </c>
      <c r="G51" s="19">
        <f t="shared" si="8"/>
        <v>9.3518730606238627</v>
      </c>
      <c r="H51" s="21">
        <v>1.1000000000000001</v>
      </c>
      <c r="I51" s="16"/>
    </row>
    <row r="52" spans="1:9" ht="32.25" customHeight="1" x14ac:dyDescent="0.25">
      <c r="A52" s="7" t="s">
        <v>75</v>
      </c>
      <c r="B52" s="8" t="s">
        <v>71</v>
      </c>
      <c r="C52" s="16">
        <v>38125</v>
      </c>
      <c r="D52" s="29">
        <v>38125</v>
      </c>
      <c r="E52" s="29">
        <v>1235.68</v>
      </c>
      <c r="F52" s="19">
        <f t="shared" si="1"/>
        <v>3.2411278688524594</v>
      </c>
      <c r="G52" s="19">
        <f t="shared" ref="G52:G57" si="11">E52/D52*100</f>
        <v>3.2411278688524594</v>
      </c>
      <c r="H52" s="21">
        <v>0.1</v>
      </c>
      <c r="I52" s="16"/>
    </row>
    <row r="53" spans="1:9" ht="19.5" customHeight="1" x14ac:dyDescent="0.25">
      <c r="A53" s="7" t="s">
        <v>76</v>
      </c>
      <c r="B53" s="8" t="s">
        <v>72</v>
      </c>
      <c r="C53" s="16">
        <v>4781100</v>
      </c>
      <c r="D53" s="29">
        <v>5842900</v>
      </c>
      <c r="E53" s="29">
        <v>89046.31</v>
      </c>
      <c r="F53" s="19">
        <f t="shared" si="1"/>
        <v>1.8624649139319402</v>
      </c>
      <c r="G53" s="19">
        <f t="shared" si="11"/>
        <v>1.5240087970014888</v>
      </c>
      <c r="H53" s="21">
        <v>1.1000000000000001</v>
      </c>
      <c r="I53" s="16"/>
    </row>
    <row r="54" spans="1:9" s="32" customFormat="1" ht="34.5" customHeight="1" x14ac:dyDescent="0.25">
      <c r="A54" s="30" t="s">
        <v>77</v>
      </c>
      <c r="B54" s="31" t="s">
        <v>73</v>
      </c>
      <c r="C54" s="17">
        <v>0</v>
      </c>
      <c r="D54" s="17">
        <v>0</v>
      </c>
      <c r="E54" s="17">
        <v>0</v>
      </c>
      <c r="F54" s="19" t="e">
        <f t="shared" si="1"/>
        <v>#DIV/0!</v>
      </c>
      <c r="G54" s="19" t="e">
        <f t="shared" si="11"/>
        <v>#DIV/0!</v>
      </c>
      <c r="H54" s="21">
        <v>0.1</v>
      </c>
      <c r="I54" s="17"/>
    </row>
    <row r="55" spans="1:9" ht="29.25" customHeight="1" x14ac:dyDescent="0.25">
      <c r="A55" s="4" t="s">
        <v>79</v>
      </c>
      <c r="B55" s="5" t="s">
        <v>78</v>
      </c>
      <c r="C55" s="14">
        <f>C56+C57</f>
        <v>30076960</v>
      </c>
      <c r="D55" s="14">
        <f t="shared" ref="D55:I55" si="12">D56+D57</f>
        <v>30008135.370000001</v>
      </c>
      <c r="E55" s="14">
        <f t="shared" si="12"/>
        <v>1514528.44</v>
      </c>
      <c r="F55" s="14">
        <f t="shared" si="12"/>
        <v>5.6154613900226487</v>
      </c>
      <c r="G55" s="14">
        <f t="shared" si="12"/>
        <v>5.650617191316468</v>
      </c>
      <c r="H55" s="14">
        <f t="shared" si="12"/>
        <v>6.1</v>
      </c>
      <c r="I55" s="14">
        <f t="shared" si="12"/>
        <v>0</v>
      </c>
    </row>
    <row r="56" spans="1:9" ht="29.25" customHeight="1" x14ac:dyDescent="0.25">
      <c r="A56" s="7" t="s">
        <v>80</v>
      </c>
      <c r="B56" s="8" t="s">
        <v>81</v>
      </c>
      <c r="C56" s="16">
        <v>29156960</v>
      </c>
      <c r="D56" s="29">
        <v>29156960</v>
      </c>
      <c r="E56" s="29">
        <v>1510528.44</v>
      </c>
      <c r="F56" s="19">
        <f>E56/C56*100</f>
        <v>5.1806787813269963</v>
      </c>
      <c r="G56" s="19">
        <f>E56/D56*100</f>
        <v>5.1806787813269963</v>
      </c>
      <c r="H56" s="21">
        <v>6</v>
      </c>
      <c r="I56" s="16"/>
    </row>
    <row r="57" spans="1:9" ht="21" customHeight="1" x14ac:dyDescent="0.25">
      <c r="A57" s="7" t="s">
        <v>102</v>
      </c>
      <c r="B57" s="8" t="s">
        <v>103</v>
      </c>
      <c r="C57" s="16">
        <v>920000</v>
      </c>
      <c r="D57" s="29">
        <v>851175.37</v>
      </c>
      <c r="E57" s="29">
        <v>4000</v>
      </c>
      <c r="F57" s="19">
        <f t="shared" si="1"/>
        <v>0.43478260869565216</v>
      </c>
      <c r="G57" s="19">
        <f t="shared" si="11"/>
        <v>0.4699384099894714</v>
      </c>
      <c r="H57" s="21">
        <v>0.1</v>
      </c>
      <c r="I57" s="16"/>
    </row>
    <row r="58" spans="1:9" ht="34.5" customHeight="1" x14ac:dyDescent="0.25">
      <c r="A58" s="4" t="s">
        <v>82</v>
      </c>
      <c r="B58" s="6">
        <v>1200</v>
      </c>
      <c r="C58" s="14">
        <f t="shared" ref="C58:H58" si="13">C59</f>
        <v>2717000</v>
      </c>
      <c r="D58" s="14">
        <f t="shared" si="13"/>
        <v>2717000</v>
      </c>
      <c r="E58" s="14">
        <f t="shared" si="13"/>
        <v>216416.67</v>
      </c>
      <c r="F58" s="14">
        <f t="shared" si="13"/>
        <v>7.9652804563857202</v>
      </c>
      <c r="G58" s="14">
        <f t="shared" si="13"/>
        <v>7.9652804563857202</v>
      </c>
      <c r="H58" s="14">
        <f t="shared" si="13"/>
        <v>0.5</v>
      </c>
      <c r="I58" s="14" t="e">
        <f>#REF!+I62</f>
        <v>#REF!</v>
      </c>
    </row>
    <row r="59" spans="1:9" ht="34.5" customHeight="1" x14ac:dyDescent="0.25">
      <c r="A59" s="7" t="s">
        <v>83</v>
      </c>
      <c r="B59" s="9">
        <v>1202</v>
      </c>
      <c r="C59" s="16">
        <v>2717000</v>
      </c>
      <c r="D59" s="29">
        <v>2717000</v>
      </c>
      <c r="E59" s="29">
        <v>216416.67</v>
      </c>
      <c r="F59" s="19">
        <f>E59/C59*100</f>
        <v>7.9652804563857202</v>
      </c>
      <c r="G59" s="19">
        <f>E59/D59*100</f>
        <v>7.9652804563857202</v>
      </c>
      <c r="H59" s="21">
        <v>0.5</v>
      </c>
      <c r="I59" s="14"/>
    </row>
    <row r="60" spans="1:9" ht="34.5" customHeight="1" x14ac:dyDescent="0.25">
      <c r="A60" s="4" t="s">
        <v>106</v>
      </c>
      <c r="B60" s="6">
        <v>1300</v>
      </c>
      <c r="C60" s="14">
        <f t="shared" ref="C60:H60" si="14">C61</f>
        <v>0</v>
      </c>
      <c r="D60" s="14">
        <f t="shared" si="14"/>
        <v>0</v>
      </c>
      <c r="E60" s="14">
        <f t="shared" si="14"/>
        <v>0</v>
      </c>
      <c r="F60" s="14">
        <f t="shared" si="14"/>
        <v>0</v>
      </c>
      <c r="G60" s="14">
        <f t="shared" si="14"/>
        <v>0</v>
      </c>
      <c r="H60" s="14">
        <f t="shared" si="14"/>
        <v>0</v>
      </c>
      <c r="I60" s="14"/>
    </row>
    <row r="61" spans="1:9" ht="34.5" customHeight="1" x14ac:dyDescent="0.25">
      <c r="A61" s="4" t="s">
        <v>106</v>
      </c>
      <c r="B61" s="9">
        <v>1301</v>
      </c>
      <c r="C61" s="16">
        <v>0</v>
      </c>
      <c r="D61" s="29">
        <v>0</v>
      </c>
      <c r="E61" s="29">
        <v>0</v>
      </c>
      <c r="F61" s="19">
        <v>0</v>
      </c>
      <c r="G61" s="19">
        <v>0</v>
      </c>
      <c r="H61" s="21">
        <v>0</v>
      </c>
      <c r="I61" s="14"/>
    </row>
    <row r="62" spans="1:9" ht="30" customHeight="1" x14ac:dyDescent="0.25">
      <c r="I62" s="16"/>
    </row>
  </sheetData>
  <mergeCells count="10">
    <mergeCell ref="A1:I1"/>
    <mergeCell ref="A2:I2"/>
    <mergeCell ref="A4:A6"/>
    <mergeCell ref="B4:B6"/>
    <mergeCell ref="C4:H4"/>
    <mergeCell ref="C5:C6"/>
    <mergeCell ref="D5:D6"/>
    <mergeCell ref="E5:E6"/>
    <mergeCell ref="F5:G5"/>
    <mergeCell ref="H5:H6"/>
  </mergeCells>
  <pageMargins left="1.1417322834645669" right="0.74803149606299213" top="1.1811023622047245" bottom="0.59055118110236227" header="0.51181102362204722" footer="0.51181102362204722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2022г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</dc:creator>
  <cp:lastModifiedBy>Наталья Приказчикова</cp:lastModifiedBy>
  <cp:lastPrinted>2021-10-25T06:04:07Z</cp:lastPrinted>
  <dcterms:created xsi:type="dcterms:W3CDTF">2016-08-26T04:33:48Z</dcterms:created>
  <dcterms:modified xsi:type="dcterms:W3CDTF">2022-03-15T07:25:08Z</dcterms:modified>
</cp:coreProperties>
</file>